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<sst xmlns="http://schemas.openxmlformats.org/spreadsheetml/2006/main" count="103" uniqueCount="53">
  <si>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</si>
  <si>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</si>
  <si>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</si>
  <si>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</si>
  <si>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</si>
  <si>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</si>
  <si>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</si>
  <si>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</si>
  <si>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</si>
  <si>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</si>
  <si>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</si>
  <si>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</si>
  <si>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</si>
  <si>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</si>
  <si>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</si>
  <si>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</si>
  <si>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</si>
  <si>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</si>
  <si>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</si>
  <si>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МОБУ СОШ с. Михайловка им. Крушанова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</si>
  <si>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</si>
  <si>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</si>
  <si>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</si>
  <si>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</si>
  <si>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</si>
  <si>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</si>
  <si>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</si>
  <si>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</si>
  <si>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</si>
  <si>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МБУ «МФЦ» с.Михайловка</t>
  </si>
  <si>
    <t>сентябрь</t>
  </si>
  <si>
    <t>ММБУК ММР "МКИО"</t>
  </si>
  <si>
    <t xml:space="preserve"> руб.</t>
  </si>
  <si>
    <t>МКУ "УОТОД АММР"</t>
  </si>
  <si>
    <t>МОБУ СОШ  № 2     пос. Новошахтинский</t>
  </si>
  <si>
    <t>МДОБУ "Березка" (с.Михайловка)</t>
  </si>
  <si>
    <t>МДОБУ "Березка" (с. Ляличи)</t>
  </si>
  <si>
    <t>Приложение 6
к постановлению администрации  
Михайловского муниципального района
"__"______________2018 г. №______-па</t>
  </si>
  <si>
    <t xml:space="preserve"> Лимиты бюджетных средств на водоотведение в 2019 году для 
учреждений, финансируемых из  средств местного бюджета</t>
  </si>
  <si>
    <t>Тарифы: КГУП "Приморский водоканал " - для потребителей Михайловского СП на 1 полугодие 2019 года - 17,70 руб/куб.м; на 2 полугодие - 18,60 руб/куб.м.</t>
  </si>
  <si>
    <t>Тарифы: КГУП "Приморский водоканал " - для потребителей Ивановского СП на 1 полугодие 2019 года - 21,50 руб/куб.м; на 2 полугодие - 22,47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</si>
  <si>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2019 года - 17,06 руб/куб.м; на 2 полугодие - 18,03 руб/куб.м.</t>
  </si>
  <si>
    <t xml:space="preserve"> КГУП "Примтеплоэнерго" для потребителей Новошахтинского ГП на 1 полугодие 2019 года - 19,52 руб./куб.м; на 2 полугодие - 20,50 руб./куб.м  </t>
  </si>
  <si>
    <t>Лимит на
2019 год</t>
  </si>
  <si>
    <t>МДОБУ "Журавлик" с.Ивановка</t>
  </si>
  <si>
    <t>МБУ Редакция районной газеты "Вперед"</t>
  </si>
  <si>
    <t>МБУ ДО "ДШИ" с.Михайловка для п.Новошахтинский</t>
  </si>
  <si>
    <t>МБОУ СОШ с. Кремово</t>
  </si>
  <si>
    <t>МБОУ СОШ с. Ляличи</t>
  </si>
  <si>
    <t>МБОУ СОШ  с. Осиновка</t>
  </si>
  <si>
    <t xml:space="preserve">МБОУ СОШ с. Первомайское </t>
  </si>
  <si>
    <t>МБОУ СОШ с. Ширяевка</t>
  </si>
  <si>
    <t>МБОУ СОШ № 1     пос. Новошахтинский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</si>
</sst>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115" zoomScaleNormal="115" zoomScalePageLayoutView="0" workbookViewId="0" topLeftCell="A1">
      <pane ySplit="10" topLeftCell="A37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7" t="s">
        <v>37</v>
      </c>
      <c r="K1" s="38"/>
      <c r="L1" s="38"/>
      <c r="M1" s="38"/>
      <c r="N1" s="38"/>
      <c r="O1" s="38"/>
    </row>
    <row r="2" spans="1:15" ht="37.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9" ht="12.75" customHeight="1">
      <c r="A3" s="14"/>
      <c r="B3" s="14"/>
      <c r="C3" s="39" t="s">
        <v>39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5"/>
      <c r="Q3" s="16"/>
      <c r="R3" s="16"/>
      <c r="S3" s="16"/>
    </row>
    <row r="4" spans="1:19" ht="12.75" customHeight="1">
      <c r="A4" s="14"/>
      <c r="B4" s="14"/>
      <c r="C4" s="39" t="s">
        <v>40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5"/>
      <c r="Q4" s="16"/>
      <c r="R4" s="16"/>
      <c r="S4" s="16"/>
    </row>
    <row r="5" spans="1:19" ht="25.5" customHeight="1">
      <c r="A5" s="14"/>
      <c r="B5" s="14"/>
      <c r="C5" s="34" t="s">
        <v>41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5"/>
      <c r="Q5" s="16"/>
      <c r="R5" s="16"/>
      <c r="S5" s="16"/>
    </row>
    <row r="6" spans="1:19" ht="12.75" customHeight="1">
      <c r="A6" s="14"/>
      <c r="B6" s="14"/>
      <c r="C6" s="41" t="s">
        <v>42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7"/>
      <c r="Q6" s="18"/>
      <c r="R6" s="18"/>
      <c r="S6" s="18"/>
    </row>
    <row r="7" spans="1:19" ht="12.75">
      <c r="A7" s="1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 hidden="1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43" t="s">
        <v>28</v>
      </c>
      <c r="B9" s="45" t="s">
        <v>9</v>
      </c>
      <c r="C9" s="46" t="s">
        <v>43</v>
      </c>
      <c r="D9" s="48" t="s">
        <v>27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0"/>
      <c r="Q9" s="10"/>
      <c r="R9" s="10"/>
    </row>
    <row r="10" spans="1:15" ht="12.75">
      <c r="A10" s="44"/>
      <c r="B10" s="44"/>
      <c r="C10" s="47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30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26" t="s">
        <v>31</v>
      </c>
      <c r="B11" s="3" t="s">
        <v>17</v>
      </c>
      <c r="C11" s="13">
        <f aca="true" t="shared" si="0" ref="C11:C54">D11+E11+F11+G11+H11+I11+J11+K11+L11+M11+N11+O11</f>
        <v>95</v>
      </c>
      <c r="D11" s="11">
        <v>8</v>
      </c>
      <c r="E11" s="11">
        <v>8</v>
      </c>
      <c r="F11" s="11">
        <v>8</v>
      </c>
      <c r="G11" s="11">
        <v>8</v>
      </c>
      <c r="H11" s="11">
        <v>8</v>
      </c>
      <c r="I11" s="11">
        <v>8</v>
      </c>
      <c r="J11" s="11">
        <v>8</v>
      </c>
      <c r="K11" s="11">
        <v>7</v>
      </c>
      <c r="L11" s="11">
        <v>8</v>
      </c>
      <c r="M11" s="11">
        <v>8</v>
      </c>
      <c r="N11" s="11">
        <v>8</v>
      </c>
      <c r="O11" s="11">
        <v>8</v>
      </c>
    </row>
    <row r="12" spans="1:15" s="4" customFormat="1" ht="13.5" customHeight="1">
      <c r="A12" s="27"/>
      <c r="B12" s="3" t="s">
        <v>32</v>
      </c>
      <c r="C12" s="13">
        <f t="shared" si="0"/>
        <v>1723.8</v>
      </c>
      <c r="D12" s="11">
        <f aca="true" t="shared" si="1" ref="D12:I12">D11*17.7</f>
        <v>141.6</v>
      </c>
      <c r="E12" s="11">
        <f t="shared" si="1"/>
        <v>141.6</v>
      </c>
      <c r="F12" s="11">
        <f t="shared" si="1"/>
        <v>141.6</v>
      </c>
      <c r="G12" s="11">
        <f t="shared" si="1"/>
        <v>141.6</v>
      </c>
      <c r="H12" s="11">
        <f t="shared" si="1"/>
        <v>141.6</v>
      </c>
      <c r="I12" s="11">
        <f t="shared" si="1"/>
        <v>141.6</v>
      </c>
      <c r="J12" s="11">
        <f aca="true" t="shared" si="2" ref="J12:O12">J11*18.6</f>
        <v>148.8</v>
      </c>
      <c r="K12" s="11">
        <f t="shared" si="2"/>
        <v>130.20000000000002</v>
      </c>
      <c r="L12" s="11">
        <f t="shared" si="2"/>
        <v>148.8</v>
      </c>
      <c r="M12" s="11">
        <f t="shared" si="2"/>
        <v>148.8</v>
      </c>
      <c r="N12" s="11">
        <f t="shared" si="2"/>
        <v>148.8</v>
      </c>
      <c r="O12" s="11">
        <f t="shared" si="2"/>
        <v>148.8</v>
      </c>
    </row>
    <row r="13" spans="1:15" s="4" customFormat="1" ht="17.25" customHeight="1">
      <c r="A13" s="26" t="s">
        <v>33</v>
      </c>
      <c r="B13" s="3" t="s">
        <v>4</v>
      </c>
      <c r="C13" s="13">
        <f t="shared" si="0"/>
        <v>450</v>
      </c>
      <c r="D13" s="11">
        <v>37.5</v>
      </c>
      <c r="E13" s="11">
        <v>37.5</v>
      </c>
      <c r="F13" s="11">
        <v>37.5</v>
      </c>
      <c r="G13" s="11">
        <v>37.5</v>
      </c>
      <c r="H13" s="11">
        <v>37.5</v>
      </c>
      <c r="I13" s="11">
        <v>37.5</v>
      </c>
      <c r="J13" s="11">
        <v>37.5</v>
      </c>
      <c r="K13" s="11">
        <v>37.5</v>
      </c>
      <c r="L13" s="11">
        <v>37.5</v>
      </c>
      <c r="M13" s="11">
        <v>37.5</v>
      </c>
      <c r="N13" s="11">
        <v>37.5</v>
      </c>
      <c r="O13" s="11">
        <v>37.5</v>
      </c>
    </row>
    <row r="14" spans="1:15" s="4" customFormat="1" ht="17.25" customHeight="1">
      <c r="A14" s="27"/>
      <c r="B14" s="3" t="s">
        <v>8</v>
      </c>
      <c r="C14" s="13">
        <f t="shared" si="0"/>
        <v>8167.5</v>
      </c>
      <c r="D14" s="11">
        <f aca="true" t="shared" si="3" ref="D14:I14">D13*17.7</f>
        <v>663.75</v>
      </c>
      <c r="E14" s="11">
        <f t="shared" si="3"/>
        <v>663.75</v>
      </c>
      <c r="F14" s="11">
        <f t="shared" si="3"/>
        <v>663.75</v>
      </c>
      <c r="G14" s="11">
        <f t="shared" si="3"/>
        <v>663.75</v>
      </c>
      <c r="H14" s="11">
        <f t="shared" si="3"/>
        <v>663.75</v>
      </c>
      <c r="I14" s="11">
        <f t="shared" si="3"/>
        <v>663.75</v>
      </c>
      <c r="J14" s="11">
        <f aca="true" t="shared" si="4" ref="J14:O14">J13*18.6</f>
        <v>697.5</v>
      </c>
      <c r="K14" s="11">
        <f t="shared" si="4"/>
        <v>697.5</v>
      </c>
      <c r="L14" s="11">
        <f t="shared" si="4"/>
        <v>697.5</v>
      </c>
      <c r="M14" s="11">
        <f t="shared" si="4"/>
        <v>697.5</v>
      </c>
      <c r="N14" s="11">
        <f t="shared" si="4"/>
        <v>697.5</v>
      </c>
      <c r="O14" s="11">
        <f t="shared" si="4"/>
        <v>697.5</v>
      </c>
    </row>
    <row r="15" spans="1:15" s="4" customFormat="1" ht="23.25" customHeight="1">
      <c r="A15" s="26" t="s">
        <v>46</v>
      </c>
      <c r="B15" s="3" t="s">
        <v>4</v>
      </c>
      <c r="C15" s="13">
        <f t="shared" si="0"/>
        <v>24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</row>
    <row r="16" spans="1:15" s="4" customFormat="1" ht="27.75" customHeight="1">
      <c r="A16" s="27"/>
      <c r="B16" s="3" t="s">
        <v>32</v>
      </c>
      <c r="C16" s="13">
        <f t="shared" si="0"/>
        <v>480.24</v>
      </c>
      <c r="D16" s="11">
        <f aca="true" t="shared" si="5" ref="D16:I16">D15*19.52</f>
        <v>39.04</v>
      </c>
      <c r="E16" s="11">
        <f t="shared" si="5"/>
        <v>39.04</v>
      </c>
      <c r="F16" s="11">
        <f t="shared" si="5"/>
        <v>39.04</v>
      </c>
      <c r="G16" s="11">
        <f t="shared" si="5"/>
        <v>39.04</v>
      </c>
      <c r="H16" s="11">
        <f t="shared" si="5"/>
        <v>39.04</v>
      </c>
      <c r="I16" s="11">
        <f t="shared" si="5"/>
        <v>39.04</v>
      </c>
      <c r="J16" s="11">
        <f aca="true" t="shared" si="6" ref="J16:O16">J15*20.5</f>
        <v>41</v>
      </c>
      <c r="K16" s="11">
        <f t="shared" si="6"/>
        <v>41</v>
      </c>
      <c r="L16" s="11">
        <f t="shared" si="6"/>
        <v>41</v>
      </c>
      <c r="M16" s="11">
        <f t="shared" si="6"/>
        <v>41</v>
      </c>
      <c r="N16" s="11">
        <f t="shared" si="6"/>
        <v>41</v>
      </c>
      <c r="O16" s="11">
        <f t="shared" si="6"/>
        <v>41</v>
      </c>
    </row>
    <row r="17" spans="1:15" s="22" customFormat="1" ht="15.75" customHeight="1">
      <c r="A17" s="26" t="s">
        <v>18</v>
      </c>
      <c r="B17" s="3" t="s">
        <v>4</v>
      </c>
      <c r="C17" s="13">
        <f t="shared" si="0"/>
        <v>1100</v>
      </c>
      <c r="D17" s="11">
        <v>100</v>
      </c>
      <c r="E17" s="11">
        <v>100</v>
      </c>
      <c r="F17" s="11">
        <v>90</v>
      </c>
      <c r="G17" s="11">
        <v>90</v>
      </c>
      <c r="H17" s="11">
        <v>90</v>
      </c>
      <c r="I17" s="11">
        <v>90</v>
      </c>
      <c r="J17" s="11">
        <v>90</v>
      </c>
      <c r="K17" s="11">
        <v>90</v>
      </c>
      <c r="L17" s="11">
        <v>90</v>
      </c>
      <c r="M17" s="11">
        <v>90</v>
      </c>
      <c r="N17" s="11">
        <v>90</v>
      </c>
      <c r="O17" s="11">
        <v>90</v>
      </c>
    </row>
    <row r="18" spans="1:15" s="22" customFormat="1" ht="16.5" customHeight="1">
      <c r="A18" s="27"/>
      <c r="B18" s="3" t="s">
        <v>32</v>
      </c>
      <c r="C18" s="13">
        <f t="shared" si="0"/>
        <v>24173.799999999996</v>
      </c>
      <c r="D18" s="11">
        <f aca="true" t="shared" si="7" ref="D18:I18">D17*21.5</f>
        <v>2150</v>
      </c>
      <c r="E18" s="11">
        <f t="shared" si="7"/>
        <v>2150</v>
      </c>
      <c r="F18" s="11">
        <f t="shared" si="7"/>
        <v>1935</v>
      </c>
      <c r="G18" s="11">
        <f t="shared" si="7"/>
        <v>1935</v>
      </c>
      <c r="H18" s="11">
        <f t="shared" si="7"/>
        <v>1935</v>
      </c>
      <c r="I18" s="11">
        <f t="shared" si="7"/>
        <v>1935</v>
      </c>
      <c r="J18" s="11">
        <f aca="true" t="shared" si="8" ref="J18:O18">J17*22.47</f>
        <v>2022.3</v>
      </c>
      <c r="K18" s="11">
        <f t="shared" si="8"/>
        <v>2022.3</v>
      </c>
      <c r="L18" s="11">
        <f t="shared" si="8"/>
        <v>2022.3</v>
      </c>
      <c r="M18" s="11">
        <f t="shared" si="8"/>
        <v>2022.3</v>
      </c>
      <c r="N18" s="11">
        <f t="shared" si="8"/>
        <v>2022.3</v>
      </c>
      <c r="O18" s="11">
        <f t="shared" si="8"/>
        <v>2022.3</v>
      </c>
    </row>
    <row r="19" spans="1:15" s="22" customFormat="1" ht="15.75" customHeight="1">
      <c r="A19" s="26" t="s">
        <v>47</v>
      </c>
      <c r="B19" s="3" t="s">
        <v>4</v>
      </c>
      <c r="C19" s="13">
        <f t="shared" si="0"/>
        <v>200</v>
      </c>
      <c r="D19" s="11">
        <v>17</v>
      </c>
      <c r="E19" s="11">
        <v>17</v>
      </c>
      <c r="F19" s="11">
        <v>17</v>
      </c>
      <c r="G19" s="11">
        <v>17</v>
      </c>
      <c r="H19" s="11">
        <v>16</v>
      </c>
      <c r="I19" s="11">
        <v>16</v>
      </c>
      <c r="J19" s="11">
        <v>16</v>
      </c>
      <c r="K19" s="11">
        <v>16</v>
      </c>
      <c r="L19" s="11">
        <v>17</v>
      </c>
      <c r="M19" s="11">
        <v>17</v>
      </c>
      <c r="N19" s="11">
        <v>17</v>
      </c>
      <c r="O19" s="11">
        <v>17</v>
      </c>
    </row>
    <row r="20" spans="1:15" s="22" customFormat="1" ht="15.75" customHeight="1">
      <c r="A20" s="27"/>
      <c r="B20" s="3" t="s">
        <v>8</v>
      </c>
      <c r="C20" s="13">
        <f t="shared" si="0"/>
        <v>3509.000000000001</v>
      </c>
      <c r="D20" s="11">
        <f aca="true" t="shared" si="9" ref="D20:I20">D19*17.06</f>
        <v>290.02</v>
      </c>
      <c r="E20" s="11">
        <f t="shared" si="9"/>
        <v>290.02</v>
      </c>
      <c r="F20" s="11">
        <f t="shared" si="9"/>
        <v>290.02</v>
      </c>
      <c r="G20" s="11">
        <f t="shared" si="9"/>
        <v>290.02</v>
      </c>
      <c r="H20" s="11">
        <f t="shared" si="9"/>
        <v>272.96</v>
      </c>
      <c r="I20" s="11">
        <f t="shared" si="9"/>
        <v>272.96</v>
      </c>
      <c r="J20" s="11">
        <f aca="true" t="shared" si="10" ref="J20:O20">J19*18.03</f>
        <v>288.48</v>
      </c>
      <c r="K20" s="11">
        <f t="shared" si="10"/>
        <v>288.48</v>
      </c>
      <c r="L20" s="11">
        <f t="shared" si="10"/>
        <v>306.51</v>
      </c>
      <c r="M20" s="11">
        <f t="shared" si="10"/>
        <v>306.51</v>
      </c>
      <c r="N20" s="11">
        <f t="shared" si="10"/>
        <v>306.51</v>
      </c>
      <c r="O20" s="11">
        <f t="shared" si="10"/>
        <v>306.51</v>
      </c>
    </row>
    <row r="21" spans="1:15" s="22" customFormat="1" ht="15.75" customHeight="1">
      <c r="A21" s="26" t="s">
        <v>48</v>
      </c>
      <c r="B21" s="3" t="s">
        <v>4</v>
      </c>
      <c r="C21" s="13">
        <f>D21+E21+F21+G21+H21+I21+J21+K21+L21+M21+N21+O21</f>
        <v>230</v>
      </c>
      <c r="D21" s="11">
        <v>20</v>
      </c>
      <c r="E21" s="11">
        <v>20</v>
      </c>
      <c r="F21" s="11">
        <v>20</v>
      </c>
      <c r="G21" s="11">
        <v>20</v>
      </c>
      <c r="H21" s="11">
        <v>19</v>
      </c>
      <c r="I21" s="11">
        <v>17</v>
      </c>
      <c r="J21" s="11">
        <v>17</v>
      </c>
      <c r="K21" s="11">
        <v>17</v>
      </c>
      <c r="L21" s="11">
        <v>20</v>
      </c>
      <c r="M21" s="11">
        <v>20</v>
      </c>
      <c r="N21" s="11">
        <v>20</v>
      </c>
      <c r="O21" s="11">
        <v>20</v>
      </c>
    </row>
    <row r="22" spans="1:15" s="22" customFormat="1" ht="18.75" customHeight="1">
      <c r="A22" s="27"/>
      <c r="B22" s="3" t="s">
        <v>8</v>
      </c>
      <c r="C22" s="13">
        <f>D22+E22+F22+G22+H22+I22+J22+K22+L22+M22+N22+O22</f>
        <v>4034.38</v>
      </c>
      <c r="D22" s="11">
        <f aca="true" t="shared" si="11" ref="D22:I22">D21*17.06</f>
        <v>341.2</v>
      </c>
      <c r="E22" s="11">
        <f t="shared" si="11"/>
        <v>341.2</v>
      </c>
      <c r="F22" s="11">
        <f t="shared" si="11"/>
        <v>341.2</v>
      </c>
      <c r="G22" s="11">
        <f t="shared" si="11"/>
        <v>341.2</v>
      </c>
      <c r="H22" s="11">
        <f t="shared" si="11"/>
        <v>324.14</v>
      </c>
      <c r="I22" s="11">
        <f t="shared" si="11"/>
        <v>290.02</v>
      </c>
      <c r="J22" s="11">
        <f aca="true" t="shared" si="12" ref="J22:O22">J21*18.03</f>
        <v>306.51</v>
      </c>
      <c r="K22" s="11">
        <f t="shared" si="12"/>
        <v>306.51</v>
      </c>
      <c r="L22" s="11">
        <f t="shared" si="12"/>
        <v>360.6</v>
      </c>
      <c r="M22" s="11">
        <f t="shared" si="12"/>
        <v>360.6</v>
      </c>
      <c r="N22" s="11">
        <f t="shared" si="12"/>
        <v>360.6</v>
      </c>
      <c r="O22" s="11">
        <f t="shared" si="12"/>
        <v>360.6</v>
      </c>
    </row>
    <row r="23" spans="1:15" s="4" customFormat="1" ht="18.75" customHeight="1">
      <c r="A23" s="26" t="s">
        <v>19</v>
      </c>
      <c r="B23" s="3" t="s">
        <v>4</v>
      </c>
      <c r="C23" s="13">
        <f t="shared" si="0"/>
        <v>2200.0000000000005</v>
      </c>
      <c r="D23" s="11">
        <v>245.51</v>
      </c>
      <c r="E23" s="11">
        <v>228.74</v>
      </c>
      <c r="F23" s="11">
        <v>201.2</v>
      </c>
      <c r="G23" s="11">
        <v>185.63</v>
      </c>
      <c r="H23" s="11">
        <v>176.05</v>
      </c>
      <c r="I23" s="11">
        <v>185.63</v>
      </c>
      <c r="J23" s="11">
        <v>28.74</v>
      </c>
      <c r="K23" s="11">
        <v>20.36</v>
      </c>
      <c r="L23" s="11">
        <v>173.65</v>
      </c>
      <c r="M23" s="11">
        <v>233.53</v>
      </c>
      <c r="N23" s="11">
        <v>270.66</v>
      </c>
      <c r="O23" s="11">
        <v>250.3</v>
      </c>
    </row>
    <row r="24" spans="1:15" s="4" customFormat="1" ht="22.5" customHeight="1">
      <c r="A24" s="27"/>
      <c r="B24" s="3" t="s">
        <v>32</v>
      </c>
      <c r="C24" s="13">
        <f t="shared" si="0"/>
        <v>39819.515999999996</v>
      </c>
      <c r="D24" s="11">
        <f aca="true" t="shared" si="13" ref="D24:I24">D23*17.7</f>
        <v>4345.527</v>
      </c>
      <c r="E24" s="11">
        <f t="shared" si="13"/>
        <v>4048.698</v>
      </c>
      <c r="F24" s="11">
        <f t="shared" si="13"/>
        <v>3561.24</v>
      </c>
      <c r="G24" s="11">
        <f t="shared" si="13"/>
        <v>3285.651</v>
      </c>
      <c r="H24" s="11">
        <f t="shared" si="13"/>
        <v>3116.085</v>
      </c>
      <c r="I24" s="11">
        <f t="shared" si="13"/>
        <v>3285.651</v>
      </c>
      <c r="J24" s="11">
        <f aca="true" t="shared" si="14" ref="J24:O24">J23*18.6</f>
        <v>534.564</v>
      </c>
      <c r="K24" s="11">
        <f t="shared" si="14"/>
        <v>378.696</v>
      </c>
      <c r="L24" s="11">
        <f t="shared" si="14"/>
        <v>3229.8900000000003</v>
      </c>
      <c r="M24" s="11">
        <f t="shared" si="14"/>
        <v>4343.658</v>
      </c>
      <c r="N24" s="11">
        <f t="shared" si="14"/>
        <v>5034.276000000001</v>
      </c>
      <c r="O24" s="11">
        <f t="shared" si="14"/>
        <v>4655.580000000001</v>
      </c>
    </row>
    <row r="25" spans="1:15" s="4" customFormat="1" ht="15.75" customHeight="1">
      <c r="A25" s="26" t="s">
        <v>49</v>
      </c>
      <c r="B25" s="3" t="s">
        <v>4</v>
      </c>
      <c r="C25" s="13">
        <f t="shared" si="0"/>
        <v>800</v>
      </c>
      <c r="D25" s="11">
        <v>60</v>
      </c>
      <c r="E25" s="11">
        <v>80</v>
      </c>
      <c r="F25" s="11">
        <v>80</v>
      </c>
      <c r="G25" s="11">
        <v>70</v>
      </c>
      <c r="H25" s="11">
        <v>70</v>
      </c>
      <c r="I25" s="11">
        <v>50</v>
      </c>
      <c r="J25" s="11">
        <v>50</v>
      </c>
      <c r="K25" s="11">
        <v>50</v>
      </c>
      <c r="L25" s="11">
        <v>70</v>
      </c>
      <c r="M25" s="11">
        <v>75</v>
      </c>
      <c r="N25" s="11">
        <v>75</v>
      </c>
      <c r="O25" s="11">
        <v>70</v>
      </c>
    </row>
    <row r="26" spans="1:15" s="4" customFormat="1" ht="12.75" customHeight="1">
      <c r="A26" s="27"/>
      <c r="B26" s="3" t="s">
        <v>8</v>
      </c>
      <c r="C26" s="13">
        <f t="shared" si="0"/>
        <v>14026.3</v>
      </c>
      <c r="D26" s="11">
        <f aca="true" t="shared" si="15" ref="D26:I26">D25*17.06</f>
        <v>1023.5999999999999</v>
      </c>
      <c r="E26" s="11">
        <f t="shared" si="15"/>
        <v>1364.8</v>
      </c>
      <c r="F26" s="11">
        <f t="shared" si="15"/>
        <v>1364.8</v>
      </c>
      <c r="G26" s="11">
        <f t="shared" si="15"/>
        <v>1194.1999999999998</v>
      </c>
      <c r="H26" s="11">
        <f t="shared" si="15"/>
        <v>1194.1999999999998</v>
      </c>
      <c r="I26" s="11">
        <f t="shared" si="15"/>
        <v>852.9999999999999</v>
      </c>
      <c r="J26" s="11">
        <f aca="true" t="shared" si="16" ref="J26:O26">J25*18.03</f>
        <v>901.5</v>
      </c>
      <c r="K26" s="11">
        <f t="shared" si="16"/>
        <v>901.5</v>
      </c>
      <c r="L26" s="11">
        <f t="shared" si="16"/>
        <v>1262.1000000000001</v>
      </c>
      <c r="M26" s="11">
        <f t="shared" si="16"/>
        <v>1352.25</v>
      </c>
      <c r="N26" s="11">
        <f t="shared" si="16"/>
        <v>1352.25</v>
      </c>
      <c r="O26" s="11">
        <f t="shared" si="16"/>
        <v>1262.1000000000001</v>
      </c>
    </row>
    <row r="27" spans="1:15" s="4" customFormat="1" ht="15" customHeight="1">
      <c r="A27" s="26" t="s">
        <v>50</v>
      </c>
      <c r="B27" s="3" t="s">
        <v>4</v>
      </c>
      <c r="C27" s="13">
        <f t="shared" si="0"/>
        <v>799.9999999999998</v>
      </c>
      <c r="D27" s="12">
        <v>66.67</v>
      </c>
      <c r="E27" s="12">
        <v>66.67</v>
      </c>
      <c r="F27" s="12">
        <v>66.67</v>
      </c>
      <c r="G27" s="12">
        <v>66.67</v>
      </c>
      <c r="H27" s="12">
        <v>66.66</v>
      </c>
      <c r="I27" s="12">
        <v>66.66</v>
      </c>
      <c r="J27" s="12">
        <v>66.66</v>
      </c>
      <c r="K27" s="12">
        <v>66.66</v>
      </c>
      <c r="L27" s="12">
        <v>66.67</v>
      </c>
      <c r="M27" s="12">
        <v>66.67</v>
      </c>
      <c r="N27" s="12">
        <v>66.67</v>
      </c>
      <c r="O27" s="12">
        <v>66.67</v>
      </c>
    </row>
    <row r="28" spans="1:15" s="4" customFormat="1" ht="15.75" customHeight="1">
      <c r="A28" s="27"/>
      <c r="B28" s="3" t="s">
        <v>32</v>
      </c>
      <c r="C28" s="13">
        <f t="shared" si="0"/>
        <v>14036.000000000002</v>
      </c>
      <c r="D28" s="11">
        <f aca="true" t="shared" si="17" ref="D28:I28">D27*17.06</f>
        <v>1137.3902</v>
      </c>
      <c r="E28" s="11">
        <f t="shared" si="17"/>
        <v>1137.3902</v>
      </c>
      <c r="F28" s="11">
        <f t="shared" si="17"/>
        <v>1137.3902</v>
      </c>
      <c r="G28" s="11">
        <f t="shared" si="17"/>
        <v>1137.3902</v>
      </c>
      <c r="H28" s="11">
        <f t="shared" si="17"/>
        <v>1137.2196</v>
      </c>
      <c r="I28" s="11">
        <f t="shared" si="17"/>
        <v>1137.2196</v>
      </c>
      <c r="J28" s="11">
        <f aca="true" t="shared" si="18" ref="J28:O28">J27*18.03</f>
        <v>1201.8798</v>
      </c>
      <c r="K28" s="11">
        <f t="shared" si="18"/>
        <v>1201.8798</v>
      </c>
      <c r="L28" s="11">
        <f t="shared" si="18"/>
        <v>1202.0601000000001</v>
      </c>
      <c r="M28" s="11">
        <f t="shared" si="18"/>
        <v>1202.0601000000001</v>
      </c>
      <c r="N28" s="11">
        <f t="shared" si="18"/>
        <v>1202.0601000000001</v>
      </c>
      <c r="O28" s="11">
        <f t="shared" si="18"/>
        <v>1202.0601000000001</v>
      </c>
    </row>
    <row r="29" spans="1:15" s="22" customFormat="1" ht="15.75" customHeight="1">
      <c r="A29" s="26" t="s">
        <v>51</v>
      </c>
      <c r="B29" s="3" t="s">
        <v>4</v>
      </c>
      <c r="C29" s="13">
        <f t="shared" si="0"/>
        <v>300</v>
      </c>
      <c r="D29" s="11">
        <v>25</v>
      </c>
      <c r="E29" s="11">
        <v>25</v>
      </c>
      <c r="F29" s="11">
        <v>25</v>
      </c>
      <c r="G29" s="11">
        <v>25</v>
      </c>
      <c r="H29" s="11">
        <v>25</v>
      </c>
      <c r="I29" s="11">
        <v>25</v>
      </c>
      <c r="J29" s="11">
        <v>25</v>
      </c>
      <c r="K29" s="11">
        <v>25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27"/>
      <c r="B30" s="3" t="s">
        <v>32</v>
      </c>
      <c r="C30" s="13">
        <f t="shared" si="0"/>
        <v>6595.5</v>
      </c>
      <c r="D30" s="11">
        <f aca="true" t="shared" si="19" ref="D30:I30">D29*21.5</f>
        <v>537.5</v>
      </c>
      <c r="E30" s="11">
        <f t="shared" si="19"/>
        <v>537.5</v>
      </c>
      <c r="F30" s="11">
        <f t="shared" si="19"/>
        <v>537.5</v>
      </c>
      <c r="G30" s="11">
        <f t="shared" si="19"/>
        <v>537.5</v>
      </c>
      <c r="H30" s="11">
        <f t="shared" si="19"/>
        <v>537.5</v>
      </c>
      <c r="I30" s="11">
        <f t="shared" si="19"/>
        <v>537.5</v>
      </c>
      <c r="J30" s="11">
        <f aca="true" t="shared" si="20" ref="J30:O30">J29*22.47</f>
        <v>561.75</v>
      </c>
      <c r="K30" s="11">
        <f t="shared" si="20"/>
        <v>561.75</v>
      </c>
      <c r="L30" s="11">
        <f t="shared" si="20"/>
        <v>561.75</v>
      </c>
      <c r="M30" s="11">
        <f t="shared" si="20"/>
        <v>561.75</v>
      </c>
      <c r="N30" s="11">
        <f t="shared" si="20"/>
        <v>561.75</v>
      </c>
      <c r="O30" s="11">
        <f t="shared" si="20"/>
        <v>561.75</v>
      </c>
    </row>
    <row r="31" spans="1:15" s="4" customFormat="1" ht="15.75" customHeight="1">
      <c r="A31" s="26" t="s">
        <v>52</v>
      </c>
      <c r="B31" s="3" t="s">
        <v>4</v>
      </c>
      <c r="C31" s="13">
        <f t="shared" si="0"/>
        <v>600</v>
      </c>
      <c r="D31" s="11">
        <v>70</v>
      </c>
      <c r="E31" s="11">
        <v>70</v>
      </c>
      <c r="F31" s="11">
        <v>70</v>
      </c>
      <c r="G31" s="11">
        <v>50</v>
      </c>
      <c r="H31" s="11">
        <v>30</v>
      </c>
      <c r="I31" s="11">
        <v>30</v>
      </c>
      <c r="J31" s="11">
        <v>30</v>
      </c>
      <c r="K31" s="11">
        <v>30</v>
      </c>
      <c r="L31" s="11">
        <v>50</v>
      </c>
      <c r="M31" s="11">
        <v>50</v>
      </c>
      <c r="N31" s="11">
        <v>60</v>
      </c>
      <c r="O31" s="11">
        <v>60</v>
      </c>
    </row>
    <row r="32" spans="1:15" s="4" customFormat="1" ht="24.75" customHeight="1">
      <c r="A32" s="27"/>
      <c r="B32" s="3" t="s">
        <v>32</v>
      </c>
      <c r="C32" s="13">
        <f t="shared" si="0"/>
        <v>11986.400000000001</v>
      </c>
      <c r="D32" s="11">
        <f aca="true" t="shared" si="21" ref="D32:I32">D31*19.52</f>
        <v>1366.3999999999999</v>
      </c>
      <c r="E32" s="11">
        <f t="shared" si="21"/>
        <v>1366.3999999999999</v>
      </c>
      <c r="F32" s="11">
        <f t="shared" si="21"/>
        <v>1366.3999999999999</v>
      </c>
      <c r="G32" s="11">
        <f t="shared" si="21"/>
        <v>976</v>
      </c>
      <c r="H32" s="11">
        <f t="shared" si="21"/>
        <v>585.6</v>
      </c>
      <c r="I32" s="11">
        <f t="shared" si="21"/>
        <v>585.6</v>
      </c>
      <c r="J32" s="11">
        <f aca="true" t="shared" si="22" ref="J32:O32">J31*20.5</f>
        <v>615</v>
      </c>
      <c r="K32" s="11">
        <f t="shared" si="22"/>
        <v>615</v>
      </c>
      <c r="L32" s="11">
        <f t="shared" si="22"/>
        <v>1025</v>
      </c>
      <c r="M32" s="11">
        <f t="shared" si="22"/>
        <v>1025</v>
      </c>
      <c r="N32" s="11">
        <f t="shared" si="22"/>
        <v>1230</v>
      </c>
      <c r="O32" s="11">
        <f t="shared" si="22"/>
        <v>1230</v>
      </c>
    </row>
    <row r="33" spans="1:15" s="4" customFormat="1" ht="19.5" customHeight="1">
      <c r="A33" s="26" t="s">
        <v>34</v>
      </c>
      <c r="B33" s="3" t="s">
        <v>4</v>
      </c>
      <c r="C33" s="13">
        <f t="shared" si="0"/>
        <v>780</v>
      </c>
      <c r="D33" s="11">
        <v>85</v>
      </c>
      <c r="E33" s="11">
        <v>85</v>
      </c>
      <c r="F33" s="11">
        <v>90</v>
      </c>
      <c r="G33" s="11">
        <v>70</v>
      </c>
      <c r="H33" s="11">
        <v>65</v>
      </c>
      <c r="I33" s="11">
        <v>40</v>
      </c>
      <c r="J33" s="11">
        <v>40</v>
      </c>
      <c r="K33" s="11">
        <v>40</v>
      </c>
      <c r="L33" s="11">
        <v>65</v>
      </c>
      <c r="M33" s="11">
        <v>70</v>
      </c>
      <c r="N33" s="11">
        <v>65</v>
      </c>
      <c r="O33" s="11">
        <v>65</v>
      </c>
    </row>
    <row r="34" spans="1:15" s="4" customFormat="1" ht="24.75" customHeight="1">
      <c r="A34" s="27"/>
      <c r="B34" s="3" t="s">
        <v>8</v>
      </c>
      <c r="C34" s="13">
        <f t="shared" si="0"/>
        <v>15563.699999999999</v>
      </c>
      <c r="D34" s="11">
        <f aca="true" t="shared" si="23" ref="D34:I34">D33*19.52</f>
        <v>1659.2</v>
      </c>
      <c r="E34" s="11">
        <f t="shared" si="23"/>
        <v>1659.2</v>
      </c>
      <c r="F34" s="11">
        <f t="shared" si="23"/>
        <v>1756.8</v>
      </c>
      <c r="G34" s="11">
        <f t="shared" si="23"/>
        <v>1366.3999999999999</v>
      </c>
      <c r="H34" s="11">
        <f t="shared" si="23"/>
        <v>1268.8</v>
      </c>
      <c r="I34" s="11">
        <f t="shared" si="23"/>
        <v>780.8</v>
      </c>
      <c r="J34" s="11">
        <f aca="true" t="shared" si="24" ref="J34:O34">J33*20.5</f>
        <v>820</v>
      </c>
      <c r="K34" s="11">
        <f t="shared" si="24"/>
        <v>820</v>
      </c>
      <c r="L34" s="11">
        <f t="shared" si="24"/>
        <v>1332.5</v>
      </c>
      <c r="M34" s="11">
        <f t="shared" si="24"/>
        <v>1435</v>
      </c>
      <c r="N34" s="11">
        <f t="shared" si="24"/>
        <v>1332.5</v>
      </c>
      <c r="O34" s="11">
        <f t="shared" si="24"/>
        <v>1332.5</v>
      </c>
    </row>
    <row r="35" spans="1:15" s="6" customFormat="1" ht="12.75">
      <c r="A35" s="28" t="s">
        <v>5</v>
      </c>
      <c r="B35" s="7" t="s">
        <v>4</v>
      </c>
      <c r="C35" s="13">
        <f>C17+C19+C21+C23+C25+C27+C29+C31+C33</f>
        <v>7010</v>
      </c>
      <c r="D35" s="13">
        <f aca="true" t="shared" si="25" ref="D35:O35">D17+D19+D21+D23+D25+D27+D29+D31+D33</f>
        <v>689.1800000000001</v>
      </c>
      <c r="E35" s="13">
        <f t="shared" si="25"/>
        <v>692.41</v>
      </c>
      <c r="F35" s="13">
        <f t="shared" si="25"/>
        <v>659.87</v>
      </c>
      <c r="G35" s="13">
        <f t="shared" si="25"/>
        <v>594.3</v>
      </c>
      <c r="H35" s="13">
        <f t="shared" si="25"/>
        <v>557.71</v>
      </c>
      <c r="I35" s="13">
        <f t="shared" si="25"/>
        <v>520.29</v>
      </c>
      <c r="J35" s="13">
        <f t="shared" si="25"/>
        <v>363.4</v>
      </c>
      <c r="K35" s="13">
        <f t="shared" si="25"/>
        <v>355.02</v>
      </c>
      <c r="L35" s="13">
        <f t="shared" si="25"/>
        <v>577.3199999999999</v>
      </c>
      <c r="M35" s="13">
        <f t="shared" si="25"/>
        <v>647.2</v>
      </c>
      <c r="N35" s="13">
        <f t="shared" si="25"/>
        <v>689.33</v>
      </c>
      <c r="O35" s="13">
        <f t="shared" si="25"/>
        <v>663.97</v>
      </c>
    </row>
    <row r="36" spans="1:15" s="6" customFormat="1" ht="12.75">
      <c r="A36" s="29"/>
      <c r="B36" s="7" t="s">
        <v>32</v>
      </c>
      <c r="C36" s="13">
        <f>C18+C20+C22+C24+C26+C28+C30+C32+C34</f>
        <v>133744.59600000002</v>
      </c>
      <c r="D36" s="13">
        <f aca="true" t="shared" si="26" ref="D36:O36">D18+D20+D22+D24+D26+D28+D30+D32+D34</f>
        <v>12850.8372</v>
      </c>
      <c r="E36" s="13">
        <f t="shared" si="26"/>
        <v>12895.2082</v>
      </c>
      <c r="F36" s="13">
        <f t="shared" si="26"/>
        <v>12290.350199999999</v>
      </c>
      <c r="G36" s="13">
        <f t="shared" si="26"/>
        <v>11063.361199999998</v>
      </c>
      <c r="H36" s="13">
        <f t="shared" si="26"/>
        <v>10371.504599999998</v>
      </c>
      <c r="I36" s="13">
        <f t="shared" si="26"/>
        <v>9677.7506</v>
      </c>
      <c r="J36" s="13">
        <f t="shared" si="26"/>
        <v>7251.9838</v>
      </c>
      <c r="K36" s="13">
        <f t="shared" si="26"/>
        <v>7096.1158</v>
      </c>
      <c r="L36" s="13">
        <f t="shared" si="26"/>
        <v>11302.7101</v>
      </c>
      <c r="M36" s="13">
        <f t="shared" si="26"/>
        <v>12609.1281</v>
      </c>
      <c r="N36" s="13">
        <f t="shared" si="26"/>
        <v>13402.246100000002</v>
      </c>
      <c r="O36" s="13">
        <f t="shared" si="26"/>
        <v>12933.4001</v>
      </c>
    </row>
    <row r="37" spans="1:15" s="4" customFormat="1" ht="12.75">
      <c r="A37" s="26" t="s">
        <v>21</v>
      </c>
      <c r="B37" s="3" t="s">
        <v>4</v>
      </c>
      <c r="C37" s="13">
        <f t="shared" si="0"/>
        <v>1600</v>
      </c>
      <c r="D37" s="11">
        <v>133</v>
      </c>
      <c r="E37" s="11">
        <v>134</v>
      </c>
      <c r="F37" s="11">
        <v>134</v>
      </c>
      <c r="G37" s="11">
        <v>134</v>
      </c>
      <c r="H37" s="11">
        <v>133</v>
      </c>
      <c r="I37" s="11">
        <v>134</v>
      </c>
      <c r="J37" s="11">
        <v>133</v>
      </c>
      <c r="K37" s="11">
        <v>133</v>
      </c>
      <c r="L37" s="11">
        <v>133</v>
      </c>
      <c r="M37" s="11">
        <v>133</v>
      </c>
      <c r="N37" s="11">
        <v>133</v>
      </c>
      <c r="O37" s="11">
        <v>133</v>
      </c>
    </row>
    <row r="38" spans="1:15" s="4" customFormat="1" ht="12.75">
      <c r="A38" s="27"/>
      <c r="B38" s="3" t="s">
        <v>8</v>
      </c>
      <c r="C38" s="13">
        <f t="shared" si="0"/>
        <v>29038.199999999993</v>
      </c>
      <c r="D38" s="11">
        <f aca="true" t="shared" si="27" ref="D38:I38">D37*17.7</f>
        <v>2354.1</v>
      </c>
      <c r="E38" s="11">
        <f t="shared" si="27"/>
        <v>2371.7999999999997</v>
      </c>
      <c r="F38" s="11">
        <f t="shared" si="27"/>
        <v>2371.7999999999997</v>
      </c>
      <c r="G38" s="11">
        <f t="shared" si="27"/>
        <v>2371.7999999999997</v>
      </c>
      <c r="H38" s="11">
        <f t="shared" si="27"/>
        <v>2354.1</v>
      </c>
      <c r="I38" s="11">
        <f t="shared" si="27"/>
        <v>2371.7999999999997</v>
      </c>
      <c r="J38" s="11">
        <f aca="true" t="shared" si="28" ref="J38:O38">J37*18.6</f>
        <v>2473.8</v>
      </c>
      <c r="K38" s="11">
        <f t="shared" si="28"/>
        <v>2473.8</v>
      </c>
      <c r="L38" s="11">
        <f t="shared" si="28"/>
        <v>2473.8</v>
      </c>
      <c r="M38" s="11">
        <f t="shared" si="28"/>
        <v>2473.8</v>
      </c>
      <c r="N38" s="11">
        <f t="shared" si="28"/>
        <v>2473.8</v>
      </c>
      <c r="O38" s="11">
        <f t="shared" si="28"/>
        <v>2473.8</v>
      </c>
    </row>
    <row r="39" spans="1:15" s="22" customFormat="1" ht="12.75">
      <c r="A39" s="30" t="s">
        <v>22</v>
      </c>
      <c r="B39" s="3" t="s">
        <v>4</v>
      </c>
      <c r="C39" s="13">
        <f t="shared" si="0"/>
        <v>1800</v>
      </c>
      <c r="D39" s="12">
        <v>109</v>
      </c>
      <c r="E39" s="12">
        <v>147.82</v>
      </c>
      <c r="F39" s="12">
        <v>144.65</v>
      </c>
      <c r="G39" s="12">
        <v>173.27</v>
      </c>
      <c r="H39" s="12">
        <v>143.1</v>
      </c>
      <c r="I39" s="12">
        <v>121.44</v>
      </c>
      <c r="J39" s="12">
        <v>113.71</v>
      </c>
      <c r="K39" s="12">
        <v>92.82</v>
      </c>
      <c r="L39" s="12">
        <v>227.42</v>
      </c>
      <c r="M39" s="12">
        <v>194.97</v>
      </c>
      <c r="N39" s="12">
        <v>174</v>
      </c>
      <c r="O39" s="12">
        <v>157.8</v>
      </c>
    </row>
    <row r="40" spans="1:15" s="22" customFormat="1" ht="12.75">
      <c r="A40" s="31"/>
      <c r="B40" s="3" t="s">
        <v>8</v>
      </c>
      <c r="C40" s="13">
        <f t="shared" si="0"/>
        <v>36077.5056</v>
      </c>
      <c r="D40" s="11">
        <f aca="true" t="shared" si="29" ref="D40:I40">D39*19.52</f>
        <v>2127.68</v>
      </c>
      <c r="E40" s="11">
        <f t="shared" si="29"/>
        <v>2885.4464</v>
      </c>
      <c r="F40" s="11">
        <f t="shared" si="29"/>
        <v>2823.568</v>
      </c>
      <c r="G40" s="11">
        <f t="shared" si="29"/>
        <v>3382.2304</v>
      </c>
      <c r="H40" s="11">
        <f t="shared" si="29"/>
        <v>2793.312</v>
      </c>
      <c r="I40" s="11">
        <f t="shared" si="29"/>
        <v>2370.5088</v>
      </c>
      <c r="J40" s="11">
        <f aca="true" t="shared" si="30" ref="J40:O40">J39*20.5</f>
        <v>2331.055</v>
      </c>
      <c r="K40" s="11">
        <f t="shared" si="30"/>
        <v>1902.81</v>
      </c>
      <c r="L40" s="11">
        <f t="shared" si="30"/>
        <v>4662.11</v>
      </c>
      <c r="M40" s="11">
        <f t="shared" si="30"/>
        <v>3996.8849999999998</v>
      </c>
      <c r="N40" s="11">
        <f t="shared" si="30"/>
        <v>3567</v>
      </c>
      <c r="O40" s="11">
        <f t="shared" si="30"/>
        <v>3234.9</v>
      </c>
    </row>
    <row r="41" spans="1:15" s="22" customFormat="1" ht="15.75" customHeight="1">
      <c r="A41" s="30" t="s">
        <v>23</v>
      </c>
      <c r="B41" s="3" t="s">
        <v>4</v>
      </c>
      <c r="C41" s="13">
        <f t="shared" si="0"/>
        <v>1900.0000000000002</v>
      </c>
      <c r="D41" s="12">
        <v>151.09</v>
      </c>
      <c r="E41" s="12">
        <v>137.91</v>
      </c>
      <c r="F41" s="12">
        <v>111.56</v>
      </c>
      <c r="G41" s="12">
        <v>138.79</v>
      </c>
      <c r="H41" s="12">
        <v>115.07</v>
      </c>
      <c r="I41" s="12">
        <v>112.44</v>
      </c>
      <c r="J41" s="12">
        <v>102.77</v>
      </c>
      <c r="K41" s="12">
        <v>115.95</v>
      </c>
      <c r="L41" s="12">
        <v>220.48</v>
      </c>
      <c r="M41" s="12">
        <v>215.21</v>
      </c>
      <c r="N41" s="12">
        <v>294.26</v>
      </c>
      <c r="O41" s="12">
        <v>184.47</v>
      </c>
    </row>
    <row r="42" spans="1:15" s="22" customFormat="1" ht="15.75" customHeight="1">
      <c r="A42" s="31"/>
      <c r="B42" s="3" t="s">
        <v>8</v>
      </c>
      <c r="C42" s="13">
        <f t="shared" si="0"/>
        <v>38198.4772</v>
      </c>
      <c r="D42" s="11">
        <f aca="true" t="shared" si="31" ref="D42:I42">D41*19.52</f>
        <v>2949.2768</v>
      </c>
      <c r="E42" s="11">
        <f t="shared" si="31"/>
        <v>2692.0031999999997</v>
      </c>
      <c r="F42" s="11">
        <f t="shared" si="31"/>
        <v>2177.6512</v>
      </c>
      <c r="G42" s="11">
        <f t="shared" si="31"/>
        <v>2709.1807999999996</v>
      </c>
      <c r="H42" s="11">
        <f t="shared" si="31"/>
        <v>2246.1663999999996</v>
      </c>
      <c r="I42" s="11">
        <f t="shared" si="31"/>
        <v>2194.8288</v>
      </c>
      <c r="J42" s="11">
        <f aca="true" t="shared" si="32" ref="J42:O42">J41*20.5</f>
        <v>2106.785</v>
      </c>
      <c r="K42" s="11">
        <f t="shared" si="32"/>
        <v>2376.975</v>
      </c>
      <c r="L42" s="11">
        <f t="shared" si="32"/>
        <v>4519.84</v>
      </c>
      <c r="M42" s="11">
        <f t="shared" si="32"/>
        <v>4411.805</v>
      </c>
      <c r="N42" s="11">
        <f t="shared" si="32"/>
        <v>6032.33</v>
      </c>
      <c r="O42" s="11">
        <f t="shared" si="32"/>
        <v>3781.6349999999998</v>
      </c>
    </row>
    <row r="43" spans="1:15" s="4" customFormat="1" ht="12.75">
      <c r="A43" s="32" t="s">
        <v>24</v>
      </c>
      <c r="B43" s="23" t="s">
        <v>4</v>
      </c>
      <c r="C43" s="13">
        <f t="shared" si="0"/>
        <v>350</v>
      </c>
      <c r="D43" s="11">
        <v>30</v>
      </c>
      <c r="E43" s="11">
        <v>29</v>
      </c>
      <c r="F43" s="11">
        <v>29</v>
      </c>
      <c r="G43" s="11">
        <v>29</v>
      </c>
      <c r="H43" s="11">
        <v>29</v>
      </c>
      <c r="I43" s="11">
        <v>29</v>
      </c>
      <c r="J43" s="11">
        <v>29</v>
      </c>
      <c r="K43" s="11">
        <v>29</v>
      </c>
      <c r="L43" s="11">
        <v>29</v>
      </c>
      <c r="M43" s="11">
        <v>29</v>
      </c>
      <c r="N43" s="11">
        <v>29</v>
      </c>
      <c r="O43" s="11">
        <v>30</v>
      </c>
    </row>
    <row r="44" spans="1:15" s="4" customFormat="1" ht="12.75">
      <c r="A44" s="32"/>
      <c r="B44" s="23" t="s">
        <v>8</v>
      </c>
      <c r="C44" s="13">
        <f t="shared" si="0"/>
        <v>6140.75</v>
      </c>
      <c r="D44" s="11">
        <f aca="true" t="shared" si="33" ref="D44:I44">D43*17.06</f>
        <v>511.79999999999995</v>
      </c>
      <c r="E44" s="11">
        <f t="shared" si="33"/>
        <v>494.73999999999995</v>
      </c>
      <c r="F44" s="11">
        <f t="shared" si="33"/>
        <v>494.73999999999995</v>
      </c>
      <c r="G44" s="11">
        <f t="shared" si="33"/>
        <v>494.73999999999995</v>
      </c>
      <c r="H44" s="11">
        <f t="shared" si="33"/>
        <v>494.73999999999995</v>
      </c>
      <c r="I44" s="11">
        <f t="shared" si="33"/>
        <v>494.73999999999995</v>
      </c>
      <c r="J44" s="11">
        <f aca="true" t="shared" si="34" ref="J44:O44">J43*18.03</f>
        <v>522.87</v>
      </c>
      <c r="K44" s="11">
        <f t="shared" si="34"/>
        <v>522.87</v>
      </c>
      <c r="L44" s="11">
        <f t="shared" si="34"/>
        <v>522.87</v>
      </c>
      <c r="M44" s="11">
        <f t="shared" si="34"/>
        <v>522.87</v>
      </c>
      <c r="N44" s="11">
        <f t="shared" si="34"/>
        <v>522.87</v>
      </c>
      <c r="O44" s="11">
        <f t="shared" si="34"/>
        <v>540.9000000000001</v>
      </c>
    </row>
    <row r="45" spans="1:15" s="4" customFormat="1" ht="15.75" customHeight="1">
      <c r="A45" s="26" t="s">
        <v>25</v>
      </c>
      <c r="B45" s="3" t="s">
        <v>4</v>
      </c>
      <c r="C45" s="13">
        <f t="shared" si="0"/>
        <v>1700</v>
      </c>
      <c r="D45" s="11">
        <v>142</v>
      </c>
      <c r="E45" s="11">
        <v>142</v>
      </c>
      <c r="F45" s="11">
        <v>142</v>
      </c>
      <c r="G45" s="11">
        <v>142</v>
      </c>
      <c r="H45" s="11">
        <v>142</v>
      </c>
      <c r="I45" s="11">
        <v>142</v>
      </c>
      <c r="J45" s="11">
        <v>138.55</v>
      </c>
      <c r="K45" s="11">
        <v>141.45</v>
      </c>
      <c r="L45" s="11">
        <v>142</v>
      </c>
      <c r="M45" s="11">
        <v>142</v>
      </c>
      <c r="N45" s="11">
        <v>142</v>
      </c>
      <c r="O45" s="11">
        <v>142</v>
      </c>
    </row>
    <row r="46" spans="1:15" s="4" customFormat="1" ht="15.75" customHeight="1">
      <c r="A46" s="33"/>
      <c r="B46" s="3" t="s">
        <v>32</v>
      </c>
      <c r="C46" s="13">
        <f t="shared" si="0"/>
        <v>30853.200000000004</v>
      </c>
      <c r="D46" s="11">
        <f aca="true" t="shared" si="35" ref="D46:I46">D45*17.7</f>
        <v>2513.4</v>
      </c>
      <c r="E46" s="11">
        <f t="shared" si="35"/>
        <v>2513.4</v>
      </c>
      <c r="F46" s="11">
        <f t="shared" si="35"/>
        <v>2513.4</v>
      </c>
      <c r="G46" s="11">
        <f t="shared" si="35"/>
        <v>2513.4</v>
      </c>
      <c r="H46" s="11">
        <f t="shared" si="35"/>
        <v>2513.4</v>
      </c>
      <c r="I46" s="11">
        <f t="shared" si="35"/>
        <v>2513.4</v>
      </c>
      <c r="J46" s="11">
        <f aca="true" t="shared" si="36" ref="J46:O46">J45*18.6</f>
        <v>2577.03</v>
      </c>
      <c r="K46" s="11">
        <f t="shared" si="36"/>
        <v>2630.97</v>
      </c>
      <c r="L46" s="11">
        <f t="shared" si="36"/>
        <v>2641.2000000000003</v>
      </c>
      <c r="M46" s="11">
        <f t="shared" si="36"/>
        <v>2641.2000000000003</v>
      </c>
      <c r="N46" s="11">
        <f t="shared" si="36"/>
        <v>2641.2000000000003</v>
      </c>
      <c r="O46" s="11">
        <f t="shared" si="36"/>
        <v>2641.2000000000003</v>
      </c>
    </row>
    <row r="47" spans="1:15" s="4" customFormat="1" ht="19.5" customHeight="1">
      <c r="A47" s="24" t="s">
        <v>26</v>
      </c>
      <c r="B47" s="23" t="s">
        <v>4</v>
      </c>
      <c r="C47" s="13">
        <f t="shared" si="0"/>
        <v>1800</v>
      </c>
      <c r="D47" s="11">
        <v>150</v>
      </c>
      <c r="E47" s="11">
        <v>150</v>
      </c>
      <c r="F47" s="11">
        <v>150</v>
      </c>
      <c r="G47" s="11">
        <v>150</v>
      </c>
      <c r="H47" s="11">
        <v>150</v>
      </c>
      <c r="I47" s="11">
        <v>150</v>
      </c>
      <c r="J47" s="11">
        <v>150</v>
      </c>
      <c r="K47" s="11">
        <v>150</v>
      </c>
      <c r="L47" s="11">
        <v>150</v>
      </c>
      <c r="M47" s="11">
        <v>150</v>
      </c>
      <c r="N47" s="11">
        <v>150</v>
      </c>
      <c r="O47" s="11">
        <v>150</v>
      </c>
    </row>
    <row r="48" spans="1:15" s="4" customFormat="1" ht="16.5" customHeight="1">
      <c r="A48" s="25"/>
      <c r="B48" s="23" t="s">
        <v>8</v>
      </c>
      <c r="C48" s="13">
        <f t="shared" si="0"/>
        <v>32670</v>
      </c>
      <c r="D48" s="11">
        <f aca="true" t="shared" si="37" ref="D48:I48">D47*17.7</f>
        <v>2655</v>
      </c>
      <c r="E48" s="11">
        <f t="shared" si="37"/>
        <v>2655</v>
      </c>
      <c r="F48" s="11">
        <f t="shared" si="37"/>
        <v>2655</v>
      </c>
      <c r="G48" s="11">
        <f t="shared" si="37"/>
        <v>2655</v>
      </c>
      <c r="H48" s="11">
        <f t="shared" si="37"/>
        <v>2655</v>
      </c>
      <c r="I48" s="11">
        <f t="shared" si="37"/>
        <v>2655</v>
      </c>
      <c r="J48" s="11">
        <f aca="true" t="shared" si="38" ref="J48:O48">J47*18.6</f>
        <v>2790</v>
      </c>
      <c r="K48" s="11">
        <f t="shared" si="38"/>
        <v>2790</v>
      </c>
      <c r="L48" s="11">
        <f t="shared" si="38"/>
        <v>2790</v>
      </c>
      <c r="M48" s="11">
        <f t="shared" si="38"/>
        <v>2790</v>
      </c>
      <c r="N48" s="11">
        <f t="shared" si="38"/>
        <v>2790</v>
      </c>
      <c r="O48" s="11">
        <f t="shared" si="38"/>
        <v>2790</v>
      </c>
    </row>
    <row r="49" spans="1:15" s="4" customFormat="1" ht="18" customHeight="1">
      <c r="A49" s="24" t="s">
        <v>35</v>
      </c>
      <c r="B49" s="3" t="s">
        <v>4</v>
      </c>
      <c r="C49" s="13">
        <f t="shared" si="0"/>
        <v>800.0000000000002</v>
      </c>
      <c r="D49" s="11">
        <v>67.2</v>
      </c>
      <c r="E49" s="11">
        <v>67.2</v>
      </c>
      <c r="F49" s="11">
        <v>67.2</v>
      </c>
      <c r="G49" s="11">
        <v>67.2</v>
      </c>
      <c r="H49" s="11">
        <v>67.2</v>
      </c>
      <c r="I49" s="11">
        <v>65.6</v>
      </c>
      <c r="J49" s="11">
        <v>65.6</v>
      </c>
      <c r="K49" s="11">
        <v>65.6</v>
      </c>
      <c r="L49" s="11">
        <v>65.6</v>
      </c>
      <c r="M49" s="11">
        <v>67.2</v>
      </c>
      <c r="N49" s="11">
        <v>67.2</v>
      </c>
      <c r="O49" s="11">
        <v>67.2</v>
      </c>
    </row>
    <row r="50" spans="1:15" s="4" customFormat="1" ht="18.75" customHeight="1">
      <c r="A50" s="25"/>
      <c r="B50" s="3" t="s">
        <v>32</v>
      </c>
      <c r="C50" s="13">
        <f>D50+E50+F50+G50+H50+I50+J50+K50+L50+M50+N50+O50</f>
        <v>14518.560000000001</v>
      </c>
      <c r="D50" s="11">
        <f aca="true" t="shared" si="39" ref="D50:I50">D49*17.7</f>
        <v>1189.44</v>
      </c>
      <c r="E50" s="11">
        <f t="shared" si="39"/>
        <v>1189.44</v>
      </c>
      <c r="F50" s="11">
        <f t="shared" si="39"/>
        <v>1189.44</v>
      </c>
      <c r="G50" s="11">
        <f t="shared" si="39"/>
        <v>1189.44</v>
      </c>
      <c r="H50" s="11">
        <f t="shared" si="39"/>
        <v>1189.44</v>
      </c>
      <c r="I50" s="11">
        <f t="shared" si="39"/>
        <v>1161.12</v>
      </c>
      <c r="J50" s="11">
        <f aca="true" t="shared" si="40" ref="J50:O50">J49*18.6</f>
        <v>1220.16</v>
      </c>
      <c r="K50" s="11">
        <f t="shared" si="40"/>
        <v>1220.16</v>
      </c>
      <c r="L50" s="11">
        <f t="shared" si="40"/>
        <v>1220.16</v>
      </c>
      <c r="M50" s="11">
        <f t="shared" si="40"/>
        <v>1249.92</v>
      </c>
      <c r="N50" s="11">
        <f t="shared" si="40"/>
        <v>1249.92</v>
      </c>
      <c r="O50" s="11">
        <f t="shared" si="40"/>
        <v>1249.92</v>
      </c>
    </row>
    <row r="51" spans="1:15" s="4" customFormat="1" ht="18" customHeight="1">
      <c r="A51" s="24" t="s">
        <v>36</v>
      </c>
      <c r="B51" s="3" t="s">
        <v>4</v>
      </c>
      <c r="C51" s="13">
        <f>D51+E51+F51+G51+H51+I51+J51+K51+L51+M51+N51+O51</f>
        <v>500</v>
      </c>
      <c r="D51" s="11">
        <v>42</v>
      </c>
      <c r="E51" s="11">
        <v>42</v>
      </c>
      <c r="F51" s="11">
        <v>42</v>
      </c>
      <c r="G51" s="11">
        <v>42</v>
      </c>
      <c r="H51" s="11">
        <v>42</v>
      </c>
      <c r="I51" s="11">
        <v>41</v>
      </c>
      <c r="J51" s="11">
        <v>41</v>
      </c>
      <c r="K51" s="11">
        <v>41</v>
      </c>
      <c r="L51" s="11">
        <v>41</v>
      </c>
      <c r="M51" s="11">
        <v>42</v>
      </c>
      <c r="N51" s="11">
        <v>42</v>
      </c>
      <c r="O51" s="11">
        <v>42</v>
      </c>
    </row>
    <row r="52" spans="1:15" s="4" customFormat="1" ht="18.75" customHeight="1">
      <c r="A52" s="25"/>
      <c r="B52" s="3" t="s">
        <v>32</v>
      </c>
      <c r="C52" s="13">
        <f>D52+E52+F52+G52+H52+I52+J52+K52+L52+M52+N52+O52</f>
        <v>8771.529999999999</v>
      </c>
      <c r="D52" s="11">
        <f aca="true" t="shared" si="41" ref="D52:I52">D51*17.06</f>
        <v>716.52</v>
      </c>
      <c r="E52" s="11">
        <f t="shared" si="41"/>
        <v>716.52</v>
      </c>
      <c r="F52" s="11">
        <f t="shared" si="41"/>
        <v>716.52</v>
      </c>
      <c r="G52" s="11">
        <f t="shared" si="41"/>
        <v>716.52</v>
      </c>
      <c r="H52" s="11">
        <f t="shared" si="41"/>
        <v>716.52</v>
      </c>
      <c r="I52" s="11">
        <f t="shared" si="41"/>
        <v>699.4599999999999</v>
      </c>
      <c r="J52" s="11">
        <f aca="true" t="shared" si="42" ref="J52:O52">J51*18.03</f>
        <v>739.23</v>
      </c>
      <c r="K52" s="11">
        <f t="shared" si="42"/>
        <v>739.23</v>
      </c>
      <c r="L52" s="11">
        <f t="shared" si="42"/>
        <v>739.23</v>
      </c>
      <c r="M52" s="11">
        <f t="shared" si="42"/>
        <v>757.26</v>
      </c>
      <c r="N52" s="11">
        <f t="shared" si="42"/>
        <v>757.26</v>
      </c>
      <c r="O52" s="11">
        <f t="shared" si="42"/>
        <v>757.26</v>
      </c>
    </row>
    <row r="53" spans="1:15" s="22" customFormat="1" ht="18" customHeight="1">
      <c r="A53" s="24" t="s">
        <v>44</v>
      </c>
      <c r="B53" s="3" t="s">
        <v>4</v>
      </c>
      <c r="C53" s="13">
        <f t="shared" si="0"/>
        <v>350</v>
      </c>
      <c r="D53" s="11">
        <v>30</v>
      </c>
      <c r="E53" s="11">
        <v>29</v>
      </c>
      <c r="F53" s="11">
        <v>29</v>
      </c>
      <c r="G53" s="11">
        <v>29</v>
      </c>
      <c r="H53" s="11">
        <v>29</v>
      </c>
      <c r="I53" s="11">
        <v>29</v>
      </c>
      <c r="J53" s="11">
        <v>29</v>
      </c>
      <c r="K53" s="11">
        <v>29</v>
      </c>
      <c r="L53" s="11">
        <v>29</v>
      </c>
      <c r="M53" s="11">
        <v>29</v>
      </c>
      <c r="N53" s="11">
        <v>29</v>
      </c>
      <c r="O53" s="11">
        <v>30</v>
      </c>
    </row>
    <row r="54" spans="1:15" s="22" customFormat="1" ht="22.5" customHeight="1">
      <c r="A54" s="35"/>
      <c r="B54" s="3" t="s">
        <v>32</v>
      </c>
      <c r="C54" s="13">
        <f t="shared" si="0"/>
        <v>7527.15</v>
      </c>
      <c r="D54" s="11">
        <f>D53*21.5</f>
        <v>645</v>
      </c>
      <c r="E54" s="11">
        <f>E53*21.2</f>
        <v>614.8</v>
      </c>
      <c r="F54" s="11">
        <f>F53*21.2</f>
        <v>614.8</v>
      </c>
      <c r="G54" s="11">
        <f>G53*21.2</f>
        <v>614.8</v>
      </c>
      <c r="H54" s="11">
        <f>H53*21.2</f>
        <v>614.8</v>
      </c>
      <c r="I54" s="11">
        <f>I53*21.2</f>
        <v>614.8</v>
      </c>
      <c r="J54" s="11">
        <f>J53*22.47</f>
        <v>651.63</v>
      </c>
      <c r="K54" s="11">
        <f>K53*21.62</f>
        <v>626.98</v>
      </c>
      <c r="L54" s="11">
        <f>L53*21.62</f>
        <v>626.98</v>
      </c>
      <c r="M54" s="11">
        <f>M53*21.62</f>
        <v>626.98</v>
      </c>
      <c r="N54" s="11">
        <f>N53*21.62</f>
        <v>626.98</v>
      </c>
      <c r="O54" s="11">
        <f>O53*21.62</f>
        <v>648.6</v>
      </c>
    </row>
    <row r="55" spans="1:15" s="6" customFormat="1" ht="12.75">
      <c r="A55" s="28" t="s">
        <v>6</v>
      </c>
      <c r="B55" s="7" t="s">
        <v>4</v>
      </c>
      <c r="C55" s="13">
        <f>SUM(C37,C39,C41,C43,C45,C47,C49,C51,C53,)</f>
        <v>10800</v>
      </c>
      <c r="D55" s="13">
        <f>SUM(D37,D39,D41,D43,D45,D47,D49,D51,D53,)</f>
        <v>854.2900000000001</v>
      </c>
      <c r="E55" s="13">
        <f aca="true" t="shared" si="43" ref="E55:O55">SUM(E37,E39,E41,E43,E45,E47,E49,E51,E53,)</f>
        <v>878.9300000000001</v>
      </c>
      <c r="F55" s="13">
        <f t="shared" si="43"/>
        <v>849.4100000000001</v>
      </c>
      <c r="G55" s="13">
        <f t="shared" si="43"/>
        <v>905.26</v>
      </c>
      <c r="H55" s="13">
        <f t="shared" si="43"/>
        <v>850.3700000000001</v>
      </c>
      <c r="I55" s="13">
        <f t="shared" si="43"/>
        <v>824.48</v>
      </c>
      <c r="J55" s="13">
        <f t="shared" si="43"/>
        <v>802.63</v>
      </c>
      <c r="K55" s="13">
        <f t="shared" si="43"/>
        <v>797.82</v>
      </c>
      <c r="L55" s="13">
        <f t="shared" si="43"/>
        <v>1037.5</v>
      </c>
      <c r="M55" s="13">
        <f t="shared" si="43"/>
        <v>1002.3800000000001</v>
      </c>
      <c r="N55" s="13">
        <f t="shared" si="43"/>
        <v>1060.46</v>
      </c>
      <c r="O55" s="13">
        <f t="shared" si="43"/>
        <v>936.47</v>
      </c>
    </row>
    <row r="56" spans="1:15" s="6" customFormat="1" ht="12.75">
      <c r="A56" s="29"/>
      <c r="B56" s="7" t="s">
        <v>32</v>
      </c>
      <c r="C56" s="13">
        <f>SUM(C38,C40,C42,C44,C46,C48,C50,C52,C54)</f>
        <v>203795.37279999998</v>
      </c>
      <c r="D56" s="13">
        <f>SUM(D38,D40,D42,D44,D46,D48,D50,D52,D54)</f>
        <v>15662.216800000002</v>
      </c>
      <c r="E56" s="13">
        <f aca="true" t="shared" si="44" ref="E56:O56">SUM(E38,E40,E42,E44,E46,E48,E50,E52,E54)</f>
        <v>16133.149599999999</v>
      </c>
      <c r="F56" s="13">
        <f t="shared" si="44"/>
        <v>15556.9192</v>
      </c>
      <c r="G56" s="13">
        <f t="shared" si="44"/>
        <v>16647.1112</v>
      </c>
      <c r="H56" s="13">
        <f t="shared" si="44"/>
        <v>15577.4784</v>
      </c>
      <c r="I56" s="13">
        <f t="shared" si="44"/>
        <v>15075.657599999999</v>
      </c>
      <c r="J56" s="13">
        <f t="shared" si="44"/>
        <v>15412.559999999998</v>
      </c>
      <c r="K56" s="13">
        <f t="shared" si="44"/>
        <v>15283.795</v>
      </c>
      <c r="L56" s="13">
        <f t="shared" si="44"/>
        <v>20196.19</v>
      </c>
      <c r="M56" s="13">
        <f t="shared" si="44"/>
        <v>19470.72</v>
      </c>
      <c r="N56" s="13">
        <f t="shared" si="44"/>
        <v>20661.36</v>
      </c>
      <c r="O56" s="13">
        <f t="shared" si="44"/>
        <v>18118.215</v>
      </c>
    </row>
    <row r="57" spans="1:15" s="6" customFormat="1" ht="19.5" customHeight="1">
      <c r="A57" s="28" t="s">
        <v>7</v>
      </c>
      <c r="B57" s="7" t="s">
        <v>4</v>
      </c>
      <c r="C57" s="13">
        <f>C35+C55</f>
        <v>17810</v>
      </c>
      <c r="D57" s="13">
        <f aca="true" t="shared" si="45" ref="D57:O57">D35+D55</f>
        <v>1543.4700000000003</v>
      </c>
      <c r="E57" s="13">
        <f t="shared" si="45"/>
        <v>1571.3400000000001</v>
      </c>
      <c r="F57" s="13">
        <f t="shared" si="45"/>
        <v>1509.2800000000002</v>
      </c>
      <c r="G57" s="13">
        <f t="shared" si="45"/>
        <v>1499.56</v>
      </c>
      <c r="H57" s="13">
        <f t="shared" si="45"/>
        <v>1408.0800000000002</v>
      </c>
      <c r="I57" s="13">
        <f t="shared" si="45"/>
        <v>1344.77</v>
      </c>
      <c r="J57" s="13">
        <f t="shared" si="45"/>
        <v>1166.03</v>
      </c>
      <c r="K57" s="13">
        <f t="shared" si="45"/>
        <v>1152.8400000000001</v>
      </c>
      <c r="L57" s="13">
        <f t="shared" si="45"/>
        <v>1614.82</v>
      </c>
      <c r="M57" s="13">
        <f t="shared" si="45"/>
        <v>1649.5800000000002</v>
      </c>
      <c r="N57" s="13">
        <f t="shared" si="45"/>
        <v>1749.79</v>
      </c>
      <c r="O57" s="13">
        <f t="shared" si="45"/>
        <v>1600.44</v>
      </c>
    </row>
    <row r="58" spans="1:15" s="6" customFormat="1" ht="18" customHeight="1">
      <c r="A58" s="29"/>
      <c r="B58" s="7" t="s">
        <v>32</v>
      </c>
      <c r="C58" s="13">
        <f>C36+C56</f>
        <v>337539.96880000003</v>
      </c>
      <c r="D58" s="13">
        <f aca="true" t="shared" si="46" ref="D58:O58">D36+D56</f>
        <v>28513.054000000004</v>
      </c>
      <c r="E58" s="13">
        <f t="shared" si="46"/>
        <v>29028.357799999998</v>
      </c>
      <c r="F58" s="13">
        <f t="shared" si="46"/>
        <v>27847.269399999997</v>
      </c>
      <c r="G58" s="13">
        <f t="shared" si="46"/>
        <v>27710.4724</v>
      </c>
      <c r="H58" s="13">
        <f t="shared" si="46"/>
        <v>25948.983</v>
      </c>
      <c r="I58" s="13">
        <f t="shared" si="46"/>
        <v>24753.408199999998</v>
      </c>
      <c r="J58" s="13">
        <f t="shared" si="46"/>
        <v>22664.5438</v>
      </c>
      <c r="K58" s="13">
        <f t="shared" si="46"/>
        <v>22379.910799999998</v>
      </c>
      <c r="L58" s="13">
        <f t="shared" si="46"/>
        <v>31498.9001</v>
      </c>
      <c r="M58" s="13">
        <f t="shared" si="46"/>
        <v>32079.848100000003</v>
      </c>
      <c r="N58" s="13">
        <f t="shared" si="46"/>
        <v>34063.606100000005</v>
      </c>
      <c r="O58" s="13">
        <f t="shared" si="46"/>
        <v>31051.615100000003</v>
      </c>
    </row>
    <row r="59" spans="1:15" s="4" customFormat="1" ht="15.75" customHeight="1">
      <c r="A59" s="26" t="s">
        <v>29</v>
      </c>
      <c r="B59" s="3" t="s">
        <v>4</v>
      </c>
      <c r="C59" s="13">
        <f>D59+E59+F59+G59+H59+I59+J59+K59+L59+M59+N59+O59</f>
        <v>110</v>
      </c>
      <c r="D59" s="11">
        <v>7</v>
      </c>
      <c r="E59" s="11">
        <v>7</v>
      </c>
      <c r="F59" s="11">
        <v>6</v>
      </c>
      <c r="G59" s="11">
        <v>8</v>
      </c>
      <c r="H59" s="11">
        <v>7</v>
      </c>
      <c r="I59" s="11">
        <v>18</v>
      </c>
      <c r="J59" s="11">
        <v>10</v>
      </c>
      <c r="K59" s="11">
        <v>10</v>
      </c>
      <c r="L59" s="11">
        <v>9</v>
      </c>
      <c r="M59" s="11">
        <v>9</v>
      </c>
      <c r="N59" s="11">
        <v>10</v>
      </c>
      <c r="O59" s="11">
        <v>9</v>
      </c>
    </row>
    <row r="60" spans="1:15" s="4" customFormat="1" ht="15.75" customHeight="1">
      <c r="A60" s="27"/>
      <c r="B60" s="3" t="s">
        <v>8</v>
      </c>
      <c r="C60" s="13">
        <f>D60+E60+F60+G60+H60+I60+J60+K60+L60+M60+N60+O60</f>
        <v>1998.3000000000002</v>
      </c>
      <c r="D60" s="11">
        <f aca="true" t="shared" si="47" ref="D60:I60">D59*17.7</f>
        <v>123.89999999999999</v>
      </c>
      <c r="E60" s="11">
        <f t="shared" si="47"/>
        <v>123.89999999999999</v>
      </c>
      <c r="F60" s="11">
        <f t="shared" si="47"/>
        <v>106.19999999999999</v>
      </c>
      <c r="G60" s="11">
        <f t="shared" si="47"/>
        <v>141.6</v>
      </c>
      <c r="H60" s="11">
        <f t="shared" si="47"/>
        <v>123.89999999999999</v>
      </c>
      <c r="I60" s="11">
        <f t="shared" si="47"/>
        <v>318.59999999999997</v>
      </c>
      <c r="J60" s="11">
        <f aca="true" t="shared" si="48" ref="J60:O60">J59*18.6</f>
        <v>186</v>
      </c>
      <c r="K60" s="11">
        <f t="shared" si="48"/>
        <v>186</v>
      </c>
      <c r="L60" s="11">
        <f t="shared" si="48"/>
        <v>167.4</v>
      </c>
      <c r="M60" s="11">
        <f t="shared" si="48"/>
        <v>167.4</v>
      </c>
      <c r="N60" s="11">
        <f t="shared" si="48"/>
        <v>186</v>
      </c>
      <c r="O60" s="11">
        <f t="shared" si="48"/>
        <v>167.4</v>
      </c>
    </row>
    <row r="61" spans="1:15" s="4" customFormat="1" ht="15.75" customHeight="1">
      <c r="A61" s="26" t="s">
        <v>45</v>
      </c>
      <c r="B61" s="3" t="s">
        <v>4</v>
      </c>
      <c r="C61" s="13">
        <f>D61+E61+F61+G61+H61+I61+J61+K61+L61+M61+N61+O61</f>
        <v>24</v>
      </c>
      <c r="D61" s="11">
        <v>2</v>
      </c>
      <c r="E61" s="11">
        <v>2</v>
      </c>
      <c r="F61" s="11">
        <v>2</v>
      </c>
      <c r="G61" s="11">
        <v>2</v>
      </c>
      <c r="H61" s="11">
        <v>2</v>
      </c>
      <c r="I61" s="11">
        <v>2</v>
      </c>
      <c r="J61" s="11">
        <v>2</v>
      </c>
      <c r="K61" s="11">
        <v>2</v>
      </c>
      <c r="L61" s="11">
        <v>2</v>
      </c>
      <c r="M61" s="11">
        <v>2</v>
      </c>
      <c r="N61" s="11">
        <v>2</v>
      </c>
      <c r="O61" s="11">
        <v>2</v>
      </c>
    </row>
    <row r="62" spans="1:15" s="4" customFormat="1" ht="24.75" customHeight="1">
      <c r="A62" s="27"/>
      <c r="B62" s="3" t="s">
        <v>8</v>
      </c>
      <c r="C62" s="13">
        <f>D62+E62+F62+G62+H62+I62+J62+K62+L62+M62+N62+O62</f>
        <v>435.59999999999997</v>
      </c>
      <c r="D62" s="11">
        <f aca="true" t="shared" si="49" ref="D62:I62">D61*17.7</f>
        <v>35.4</v>
      </c>
      <c r="E62" s="11">
        <f t="shared" si="49"/>
        <v>35.4</v>
      </c>
      <c r="F62" s="11">
        <f t="shared" si="49"/>
        <v>35.4</v>
      </c>
      <c r="G62" s="11">
        <f t="shared" si="49"/>
        <v>35.4</v>
      </c>
      <c r="H62" s="11">
        <f t="shared" si="49"/>
        <v>35.4</v>
      </c>
      <c r="I62" s="11">
        <f t="shared" si="49"/>
        <v>35.4</v>
      </c>
      <c r="J62" s="11">
        <f aca="true" t="shared" si="50" ref="J62:O62">J61*18.6</f>
        <v>37.2</v>
      </c>
      <c r="K62" s="11">
        <f t="shared" si="50"/>
        <v>37.2</v>
      </c>
      <c r="L62" s="11">
        <f t="shared" si="50"/>
        <v>37.2</v>
      </c>
      <c r="M62" s="11">
        <f t="shared" si="50"/>
        <v>37.2</v>
      </c>
      <c r="N62" s="11">
        <f t="shared" si="50"/>
        <v>37.2</v>
      </c>
      <c r="O62" s="11">
        <f t="shared" si="50"/>
        <v>37.2</v>
      </c>
    </row>
    <row r="63" spans="1:15" s="6" customFormat="1" ht="12.75" customHeight="1">
      <c r="A63" s="28" t="s">
        <v>20</v>
      </c>
      <c r="B63" s="7" t="s">
        <v>4</v>
      </c>
      <c r="C63" s="13">
        <f>C11+C13+C15+C57+C59+C61</f>
        <v>18513</v>
      </c>
      <c r="D63" s="13">
        <f aca="true" t="shared" si="51" ref="D63:O63">D11+D13+D15+D57+D59+D61</f>
        <v>1599.9700000000003</v>
      </c>
      <c r="E63" s="13">
        <f t="shared" si="51"/>
        <v>1627.8400000000001</v>
      </c>
      <c r="F63" s="13">
        <f t="shared" si="51"/>
        <v>1564.7800000000002</v>
      </c>
      <c r="G63" s="13">
        <f t="shared" si="51"/>
        <v>1557.06</v>
      </c>
      <c r="H63" s="13">
        <f t="shared" si="51"/>
        <v>1464.5800000000002</v>
      </c>
      <c r="I63" s="13">
        <f t="shared" si="51"/>
        <v>1412.27</v>
      </c>
      <c r="J63" s="13">
        <f t="shared" si="51"/>
        <v>1225.53</v>
      </c>
      <c r="K63" s="13">
        <f t="shared" si="51"/>
        <v>1211.3400000000001</v>
      </c>
      <c r="L63" s="13">
        <f t="shared" si="51"/>
        <v>1673.32</v>
      </c>
      <c r="M63" s="13">
        <f t="shared" si="51"/>
        <v>1708.0800000000002</v>
      </c>
      <c r="N63" s="13">
        <f t="shared" si="51"/>
        <v>1809.29</v>
      </c>
      <c r="O63" s="13">
        <f t="shared" si="51"/>
        <v>1658.94</v>
      </c>
    </row>
    <row r="64" spans="1:15" s="6" customFormat="1" ht="18" customHeight="1">
      <c r="A64" s="29"/>
      <c r="B64" s="7" t="s">
        <v>8</v>
      </c>
      <c r="C64" s="13">
        <f>C12+C14+C16+C58+C60+C62</f>
        <v>350345.4088</v>
      </c>
      <c r="D64" s="13">
        <f aca="true" t="shared" si="52" ref="D64:O64">D12+D14+D16+D58+D60+D62</f>
        <v>29516.744000000006</v>
      </c>
      <c r="E64" s="13">
        <f t="shared" si="52"/>
        <v>30032.0478</v>
      </c>
      <c r="F64" s="13">
        <f t="shared" si="52"/>
        <v>28833.2594</v>
      </c>
      <c r="G64" s="13">
        <f t="shared" si="52"/>
        <v>28731.862399999998</v>
      </c>
      <c r="H64" s="13">
        <f t="shared" si="52"/>
        <v>26952.673000000003</v>
      </c>
      <c r="I64" s="13">
        <f t="shared" si="52"/>
        <v>25951.798199999997</v>
      </c>
      <c r="J64" s="13">
        <f t="shared" si="52"/>
        <v>23775.0438</v>
      </c>
      <c r="K64" s="13">
        <f t="shared" si="52"/>
        <v>23471.8108</v>
      </c>
      <c r="L64" s="13">
        <f t="shared" si="52"/>
        <v>32590.8001</v>
      </c>
      <c r="M64" s="13">
        <f t="shared" si="52"/>
        <v>33171.748100000004</v>
      </c>
      <c r="N64" s="13">
        <f t="shared" si="52"/>
        <v>35174.106100000005</v>
      </c>
      <c r="O64" s="13">
        <f t="shared" si="52"/>
        <v>32143.515100000004</v>
      </c>
    </row>
    <row r="65" spans="1:19" ht="12.75">
      <c r="A65" s="14"/>
      <c r="B65" s="14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/>
      <c r="R65" s="20"/>
      <c r="S65" s="20"/>
    </row>
    <row r="66" spans="1:15" ht="12.75">
      <c r="A66" s="40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4" ht="12.75">
      <c r="A67" s="40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40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40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40"/>
      <c r="B70" s="10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40"/>
      <c r="B71" s="10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40"/>
      <c r="B72" s="10"/>
      <c r="C72" s="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40"/>
      <c r="B73" s="10"/>
      <c r="C73" s="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</sheetData>
  <sheetProtection/>
  <mergeCells count="41">
    <mergeCell ref="A61:A62"/>
    <mergeCell ref="A68:A69"/>
    <mergeCell ref="A70:A71"/>
    <mergeCell ref="A72:A73"/>
    <mergeCell ref="A66:A67"/>
    <mergeCell ref="C6:O6"/>
    <mergeCell ref="A9:A10"/>
    <mergeCell ref="B9:B10"/>
    <mergeCell ref="C9:C10"/>
    <mergeCell ref="D9:O9"/>
    <mergeCell ref="J1:O1"/>
    <mergeCell ref="A29:A30"/>
    <mergeCell ref="A11:A12"/>
    <mergeCell ref="A13:A14"/>
    <mergeCell ref="A15:A16"/>
    <mergeCell ref="A17:A18"/>
    <mergeCell ref="C3:O3"/>
    <mergeCell ref="C4:O4"/>
    <mergeCell ref="A19:A20"/>
    <mergeCell ref="A21:A22"/>
    <mergeCell ref="A23:A24"/>
    <mergeCell ref="A25:A26"/>
    <mergeCell ref="A31:A32"/>
    <mergeCell ref="A2:O2"/>
    <mergeCell ref="A63:A64"/>
    <mergeCell ref="A41:A42"/>
    <mergeCell ref="A43:A44"/>
    <mergeCell ref="A45:A46"/>
    <mergeCell ref="A47:A48"/>
    <mergeCell ref="C5:O5"/>
    <mergeCell ref="A53:A54"/>
    <mergeCell ref="A33:A34"/>
    <mergeCell ref="A35:A36"/>
    <mergeCell ref="A37:A38"/>
    <mergeCell ref="A49:A50"/>
    <mergeCell ref="A27:A28"/>
    <mergeCell ref="A51:A52"/>
    <mergeCell ref="A55:A56"/>
    <mergeCell ref="A57:A58"/>
    <mergeCell ref="A59:A60"/>
    <mergeCell ref="A39:A40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2018-09-13T00:49:27Z</cp:lastPrinted>
  <dcterms:created xsi:type="dcterms:W3CDTF">2009-09-10T03:29:25Z</dcterms:created>
  <dcterms:modified xsi:type="dcterms:W3CDTF">2018-09-13T00:51:04Z</dcterms:modified>
  <cp:category/>
  <cp:version/>
  <cp:contentType/>
  <cp:contentStatus/>
</cp:coreProperties>
</file>